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<sst xmlns="http://schemas.openxmlformats.org/spreadsheetml/2006/main" count="7794" uniqueCount="729">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</sst>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J17" sqref="J17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2021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87" zoomScaleNormal="87" zoomScalePageLayoutView="0" workbookViewId="0" topLeftCell="C7">
      <pane xSplit="3" ySplit="10" topLeftCell="G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M45" sqref="M45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2022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Декабрь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667.026000116598</v>
      </c>
      <c r="G20" s="48">
        <f t="shared" si="0"/>
        <v>537.754000116598</v>
      </c>
      <c r="H20" s="48">
        <f t="shared" si="0"/>
        <v>94.1315</v>
      </c>
      <c r="I20" s="48">
        <f t="shared" si="0"/>
        <v>0</v>
      </c>
      <c r="J20" s="48">
        <f t="shared" si="0"/>
        <v>205.55800011659798</v>
      </c>
      <c r="K20" s="48">
        <f t="shared" si="0"/>
        <v>238.0645</v>
      </c>
      <c r="L20" s="48">
        <f t="shared" si="0"/>
        <v>129.272</v>
      </c>
      <c r="M20" s="48">
        <f t="shared" si="0"/>
        <v>22.628504316320846</v>
      </c>
      <c r="N20" s="48">
        <f t="shared" si="0"/>
        <v>0</v>
      </c>
      <c r="O20" s="48">
        <f t="shared" si="0"/>
        <v>49.41480311701224</v>
      </c>
      <c r="P20" s="48">
        <f t="shared" si="0"/>
        <v>57.22869256666691</v>
      </c>
      <c r="Q20" s="48">
        <f>IF(G20=0,0,T20/G20)</f>
        <v>2.8204484944775334</v>
      </c>
      <c r="R20" s="48">
        <f>IF(L20=0,0,U20/L20)</f>
        <v>3.02188</v>
      </c>
      <c r="S20" s="48">
        <f>SUM(S21:S24)</f>
        <v>1907.3519313881302</v>
      </c>
      <c r="T20" s="48">
        <f>SUM(T21:T24)</f>
        <v>1516.7074600281303</v>
      </c>
      <c r="U20" s="48">
        <f>SUM(U21:U24)</f>
        <v>390.64447135999995</v>
      </c>
      <c r="V20" s="48">
        <f>SUM(V21:V24)</f>
        <v>0</v>
      </c>
      <c r="W20" s="131">
        <f>SUM(W21:W24)</f>
        <v>1907.3519313881302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659.707000116598</v>
      </c>
      <c r="G22" s="48">
        <f>H22+I22+J22+K22</f>
        <v>530.4350001165981</v>
      </c>
      <c r="H22" s="56">
        <v>94.1315</v>
      </c>
      <c r="I22" s="56"/>
      <c r="J22" s="56">
        <v>198.239000116598</v>
      </c>
      <c r="K22" s="56">
        <v>238.0645</v>
      </c>
      <c r="L22" s="48">
        <f>M22+N22+O22+P22</f>
        <v>129.272</v>
      </c>
      <c r="M22" s="56">
        <v>22.628504316320846</v>
      </c>
      <c r="N22" s="56"/>
      <c r="O22" s="56">
        <v>49.41480311701224</v>
      </c>
      <c r="P22" s="56">
        <v>57.22869256666691</v>
      </c>
      <c r="Q22" s="56">
        <v>2.8142</v>
      </c>
      <c r="R22" s="56">
        <v>3.02188</v>
      </c>
      <c r="S22" s="48">
        <f>T22+U22</f>
        <v>1883.3946486881302</v>
      </c>
      <c r="T22" s="56">
        <f>G22*Q22</f>
        <v>1492.7501773281303</v>
      </c>
      <c r="U22" s="56">
        <f>L22*R22</f>
        <v>390.64447135999995</v>
      </c>
      <c r="V22" s="56">
        <v>0</v>
      </c>
      <c r="W22" s="57">
        <f>S22-V22</f>
        <v>1883.3946486881302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7.319</v>
      </c>
      <c r="G23" s="48">
        <f>H23+I23+J23+K23</f>
        <v>7.319</v>
      </c>
      <c r="H23" s="56"/>
      <c r="I23" s="56"/>
      <c r="J23" s="56">
        <v>7.319</v>
      </c>
      <c r="K23" s="56"/>
      <c r="L23" s="48">
        <f>M23+N23+O23+P23</f>
        <v>0</v>
      </c>
      <c r="M23" s="56"/>
      <c r="N23" s="56"/>
      <c r="O23" s="56"/>
      <c r="P23" s="56"/>
      <c r="Q23" s="56">
        <v>3.2733</v>
      </c>
      <c r="R23" s="56"/>
      <c r="S23" s="48">
        <f>T23+U23</f>
        <v>23.9572827</v>
      </c>
      <c r="T23" s="56">
        <f>G23*Q23</f>
        <v>23.9572827</v>
      </c>
      <c r="U23" s="56">
        <f>L23*R23</f>
        <v>0</v>
      </c>
      <c r="V23" s="56"/>
      <c r="W23" s="57">
        <f>S23-V23</f>
        <v>23.9572827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2022-10-19T05:51:15Z</cp:lastPrinted>
  <dcterms:created xsi:type="dcterms:W3CDTF">2009-01-25T23:42:29Z</dcterms:created>
  <dcterms:modified xsi:type="dcterms:W3CDTF">2023-01-19T08:48:24Z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